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71" i="1"/>
  <c r="I71"/>
  <c r="H71"/>
  <c r="G71"/>
  <c r="F71"/>
  <c r="G66"/>
  <c r="H66"/>
  <c r="I66"/>
  <c r="J66"/>
  <c r="G67"/>
  <c r="H67"/>
  <c r="I67"/>
  <c r="J67"/>
  <c r="G59"/>
  <c r="H59"/>
  <c r="I59"/>
  <c r="J59"/>
  <c r="G60"/>
  <c r="H60"/>
  <c r="I60"/>
  <c r="J60"/>
  <c r="J54"/>
  <c r="I54"/>
  <c r="H54"/>
  <c r="G54"/>
  <c r="J52"/>
  <c r="J56" s="1"/>
  <c r="J57" s="1"/>
  <c r="I52"/>
  <c r="I56" s="1"/>
  <c r="I57" s="1"/>
  <c r="H52"/>
  <c r="G52"/>
  <c r="G56" s="1"/>
  <c r="G57" s="1"/>
  <c r="J39"/>
  <c r="I39"/>
  <c r="H39"/>
  <c r="G39"/>
  <c r="J33"/>
  <c r="I33"/>
  <c r="H33"/>
  <c r="G33"/>
  <c r="J32"/>
  <c r="I32"/>
  <c r="H32"/>
  <c r="G32"/>
  <c r="J26"/>
  <c r="I26"/>
  <c r="H26"/>
  <c r="G26"/>
  <c r="J19"/>
  <c r="I19"/>
  <c r="H19"/>
  <c r="G19"/>
  <c r="B71"/>
  <c r="A71"/>
  <c r="L70"/>
  <c r="L71" s="1"/>
  <c r="J70"/>
  <c r="I70"/>
  <c r="H70"/>
  <c r="G70"/>
  <c r="F70"/>
  <c r="B63"/>
  <c r="A63"/>
  <c r="L62"/>
  <c r="L63" s="1"/>
  <c r="J62"/>
  <c r="J63" s="1"/>
  <c r="I62"/>
  <c r="I63" s="1"/>
  <c r="H62"/>
  <c r="H63" s="1"/>
  <c r="G62"/>
  <c r="G63" s="1"/>
  <c r="F62"/>
  <c r="F63" s="1"/>
  <c r="B57"/>
  <c r="A57"/>
  <c r="L56"/>
  <c r="L57" s="1"/>
  <c r="H56"/>
  <c r="H57" s="1"/>
  <c r="F56"/>
  <c r="F57" s="1"/>
  <c r="B51"/>
  <c r="A51"/>
  <c r="L50"/>
  <c r="L51" s="1"/>
  <c r="J50"/>
  <c r="J51" s="1"/>
  <c r="I50"/>
  <c r="I51" s="1"/>
  <c r="H50"/>
  <c r="H51" s="1"/>
  <c r="G50"/>
  <c r="G51" s="1"/>
  <c r="F50"/>
  <c r="F51" s="1"/>
  <c r="B45"/>
  <c r="A45"/>
  <c r="L44"/>
  <c r="L45" s="1"/>
  <c r="J44"/>
  <c r="J45" s="1"/>
  <c r="I44"/>
  <c r="I45" s="1"/>
  <c r="H44"/>
  <c r="H45" s="1"/>
  <c r="G44"/>
  <c r="G45" s="1"/>
  <c r="F44"/>
  <c r="F45" s="1"/>
  <c r="B36"/>
  <c r="A36"/>
  <c r="L35"/>
  <c r="L36" s="1"/>
  <c r="J35"/>
  <c r="J36" s="1"/>
  <c r="I35"/>
  <c r="I36" s="1"/>
  <c r="H35"/>
  <c r="H36" s="1"/>
  <c r="G35"/>
  <c r="G36" s="1"/>
  <c r="F35"/>
  <c r="F36" s="1"/>
  <c r="B30"/>
  <c r="A30"/>
  <c r="L29"/>
  <c r="L30" s="1"/>
  <c r="J29"/>
  <c r="J30" s="1"/>
  <c r="I29"/>
  <c r="I30" s="1"/>
  <c r="H29"/>
  <c r="H30" s="1"/>
  <c r="G29"/>
  <c r="G30" s="1"/>
  <c r="F29"/>
  <c r="F30" s="1"/>
  <c r="B23"/>
  <c r="A23"/>
  <c r="L22"/>
  <c r="L23" s="1"/>
  <c r="J22"/>
  <c r="J23" s="1"/>
  <c r="I22"/>
  <c r="I23" s="1"/>
  <c r="H22"/>
  <c r="H23" s="1"/>
  <c r="G22"/>
  <c r="G23" s="1"/>
  <c r="F22"/>
  <c r="F23" s="1"/>
  <c r="B16"/>
  <c r="A16"/>
  <c r="L15"/>
  <c r="L16" s="1"/>
  <c r="J15"/>
  <c r="J16" s="1"/>
  <c r="I15"/>
  <c r="I16" s="1"/>
  <c r="H15"/>
  <c r="H16" s="1"/>
  <c r="G15"/>
  <c r="G16" s="1"/>
  <c r="F15"/>
  <c r="F16" s="1"/>
  <c r="B10"/>
  <c r="A10"/>
  <c r="L9"/>
  <c r="J9"/>
  <c r="I9"/>
  <c r="H9"/>
  <c r="G9"/>
  <c r="F9"/>
  <c r="G10" l="1"/>
  <c r="G72" s="1"/>
  <c r="I10"/>
  <c r="I72" s="1"/>
  <c r="L10"/>
  <c r="L72" s="1"/>
  <c r="F10"/>
  <c r="F72" s="1"/>
  <c r="H10"/>
  <c r="H72" s="1"/>
  <c r="J10"/>
  <c r="J72" s="1"/>
</calcChain>
</file>

<file path=xl/sharedStrings.xml><?xml version="1.0" encoding="utf-8"?>
<sst xmlns="http://schemas.openxmlformats.org/spreadsheetml/2006/main" count="169" uniqueCount="71">
  <si>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</si>
  <si>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</si>
  <si>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</si>
  <si>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</si>
  <si>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</si>
  <si>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</si>
  <si>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</si>
  <si>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</si>
  <si>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</si>
  <si>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</si>
  <si>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</si>
  <si>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</si>
  <si>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</si>
  <si>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</si>
  <si>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</si>
  <si>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</si>
  <si>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</si>
  <si>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</si>
  <si>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</si>
  <si>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</si>
  <si>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</si>
  <si>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</si>
  <si>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закуска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</si>
  <si>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</si>
  <si>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</si>
  <si>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</si>
  <si>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</si>
  <si>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</si>
  <si>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</si>
  <si>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</si>
  <si>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</si>
  <si>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 с сыром</t>
  </si>
  <si>
    <t>Булочка с курагой и крошкой</t>
  </si>
  <si>
    <t>Кофейный напиток</t>
  </si>
  <si>
    <t>692/2004</t>
  </si>
  <si>
    <t>Чай с сахаром</t>
  </si>
  <si>
    <t>654/11</t>
  </si>
  <si>
    <t>Пирожок печёный сдобный с повидлом</t>
  </si>
  <si>
    <t>30/8</t>
  </si>
  <si>
    <t>Бутерброд с маслом</t>
  </si>
  <si>
    <t>Плов сладкий с изюмом</t>
  </si>
  <si>
    <t>Каша гречневая рассыпчатая</t>
  </si>
  <si>
    <t>255/1994</t>
  </si>
  <si>
    <t>Яйцо вареное</t>
  </si>
  <si>
    <t>Икра кабачковая</t>
  </si>
  <si>
    <t>таб.32,сб.1981г.</t>
  </si>
  <si>
    <t>Хлеб пшеничный</t>
  </si>
  <si>
    <t>пром.</t>
  </si>
  <si>
    <t>Каша кукурузная</t>
  </si>
  <si>
    <t>Бутерброд с сыром</t>
  </si>
  <si>
    <t>8/2007</t>
  </si>
  <si>
    <t>Пряник</t>
  </si>
  <si>
    <t>560</t>
  </si>
  <si>
    <t>Кисель</t>
  </si>
  <si>
    <t>Омлет с сыром</t>
  </si>
  <si>
    <t>горошек консервированный</t>
  </si>
  <si>
    <t>Чай с сахаром и лимоном</t>
  </si>
  <si>
    <t>Каша рассыпчатая ячневая</t>
  </si>
  <si>
    <t>печенье</t>
  </si>
  <si>
    <t>пром(64)</t>
  </si>
  <si>
    <t>Каша овсяная вязкая с сахаром</t>
  </si>
  <si>
    <t>173</t>
  </si>
  <si>
    <t>30/10</t>
  </si>
  <si>
    <t>Компот из сухофруктов</t>
  </si>
  <si>
    <t xml:space="preserve">Хлеб пшеничный </t>
  </si>
  <si>
    <t>вафля</t>
  </si>
  <si>
    <t>Согласованно:</t>
  </si>
  <si>
    <t>директор</t>
  </si>
  <si>
    <t>Заярная М.В.</t>
  </si>
  <si>
    <t>7-11 лет(ОВЗ 1-4классы)</t>
  </si>
  <si>
    <t>МБОУ СОШ №11 г.Азова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</si>
</sst>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6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/>
    <xf numFmtId="0" fontId="3" fillId="0" borderId="10" xfId="0" applyFont="1" applyBorder="1"/>
    <xf numFmtId="0" fontId="3" fillId="3" borderId="1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/>
    <xf numFmtId="0" fontId="12" fillId="4" borderId="2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center"/>
    </xf>
    <xf numFmtId="164" fontId="12" fillId="4" borderId="2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/>
    </xf>
    <xf numFmtId="0" fontId="0" fillId="4" borderId="2" xfId="0" applyFill="1" applyBorder="1" applyProtection="1">
      <protection locked="0"/>
    </xf>
    <xf numFmtId="0" fontId="12" fillId="4" borderId="5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12" fillId="4" borderId="2" xfId="0" applyFont="1" applyFill="1" applyBorder="1" applyAlignment="1">
      <alignment vertical="center"/>
    </xf>
    <xf numFmtId="1" fontId="12" fillId="4" borderId="2" xfId="0" applyNumberFormat="1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top"/>
    </xf>
    <xf numFmtId="1" fontId="12" fillId="4" borderId="2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49" fontId="12" fillId="4" borderId="2" xfId="0" applyNumberFormat="1" applyFont="1" applyFill="1" applyBorder="1" applyAlignment="1">
      <alignment horizontal="center" vertical="top"/>
    </xf>
    <xf numFmtId="1" fontId="12" fillId="4" borderId="22" xfId="0" applyNumberFormat="1" applyFont="1" applyFill="1" applyBorder="1" applyAlignment="1">
      <alignment horizontal="center" vertical="top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13" fillId="4" borderId="2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top"/>
    </xf>
    <xf numFmtId="0" fontId="3" fillId="4" borderId="0" xfId="0" applyFont="1" applyFill="1"/>
    <xf numFmtId="2" fontId="12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/>
    <xf numFmtId="0" fontId="13" fillId="4" borderId="2" xfId="0" applyNumberFormat="1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4" fillId="2" borderId="2" xfId="0" applyFont="1" applyFill="1" applyBorder="1" applyProtection="1">
      <protection locked="0"/>
    </xf>
    <xf numFmtId="0" fontId="14" fillId="0" borderId="0" xfId="0" applyFont="1" applyAlignment="1">
      <alignment horizontal="right"/>
    </xf>
    <xf numFmtId="0" fontId="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4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G9" sqref="G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3.140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6" t="s">
        <v>70</v>
      </c>
      <c r="D1" s="77"/>
      <c r="E1" s="77"/>
      <c r="F1" s="72" t="s">
        <v>66</v>
      </c>
      <c r="G1" s="2" t="s">
        <v>15</v>
      </c>
      <c r="H1" s="78" t="s">
        <v>67</v>
      </c>
      <c r="I1" s="79"/>
      <c r="J1" s="79"/>
      <c r="K1" s="79"/>
    </row>
    <row r="2" spans="1:12" ht="18">
      <c r="A2" s="29" t="s">
        <v>6</v>
      </c>
      <c r="C2" s="2"/>
      <c r="G2" s="2" t="s">
        <v>16</v>
      </c>
      <c r="H2" s="78" t="s">
        <v>68</v>
      </c>
      <c r="I2" s="79"/>
      <c r="J2" s="79"/>
      <c r="K2" s="79"/>
    </row>
    <row r="3" spans="1:12" ht="17.25" customHeight="1">
      <c r="A3" s="4" t="s">
        <v>8</v>
      </c>
      <c r="C3" s="2"/>
      <c r="D3" s="3"/>
      <c r="E3" s="71" t="s">
        <v>69</v>
      </c>
      <c r="G3" s="2" t="s">
        <v>17</v>
      </c>
      <c r="H3" s="39">
        <v>1</v>
      </c>
      <c r="I3" s="39">
        <v>9</v>
      </c>
      <c r="J3" s="40">
        <v>2023</v>
      </c>
      <c r="K3" s="41"/>
    </row>
    <row r="4" spans="1:12">
      <c r="C4" s="2"/>
      <c r="D4" s="4"/>
      <c r="H4" s="38" t="s">
        <v>28</v>
      </c>
      <c r="I4" s="38" t="s">
        <v>29</v>
      </c>
      <c r="J4" s="38" t="s">
        <v>30</v>
      </c>
    </row>
    <row r="5" spans="1:12" ht="33.7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26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27</v>
      </c>
    </row>
    <row r="6" spans="1:12" ht="15">
      <c r="A6" s="15">
        <v>1</v>
      </c>
      <c r="B6" s="16">
        <v>1</v>
      </c>
      <c r="C6" s="17" t="s">
        <v>18</v>
      </c>
      <c r="D6" s="42" t="s">
        <v>19</v>
      </c>
      <c r="E6" s="43" t="s">
        <v>31</v>
      </c>
      <c r="F6" s="44">
        <v>200</v>
      </c>
      <c r="G6" s="45">
        <v>13.5</v>
      </c>
      <c r="H6" s="45">
        <v>15.92</v>
      </c>
      <c r="I6" s="45">
        <v>34.1</v>
      </c>
      <c r="J6" s="45">
        <v>334.4</v>
      </c>
      <c r="K6" s="46">
        <v>204</v>
      </c>
      <c r="L6" s="32">
        <v>45.54</v>
      </c>
    </row>
    <row r="7" spans="1:12" ht="15">
      <c r="A7" s="18"/>
      <c r="B7" s="10"/>
      <c r="C7" s="8"/>
      <c r="D7" s="47" t="s">
        <v>22</v>
      </c>
      <c r="E7" s="48" t="s">
        <v>32</v>
      </c>
      <c r="F7" s="49">
        <v>90</v>
      </c>
      <c r="G7" s="50">
        <v>1.44</v>
      </c>
      <c r="H7" s="50">
        <v>1.39</v>
      </c>
      <c r="I7" s="50">
        <v>29.41</v>
      </c>
      <c r="J7" s="50">
        <v>134.15</v>
      </c>
      <c r="K7" s="49">
        <v>488</v>
      </c>
      <c r="L7" s="34">
        <v>25</v>
      </c>
    </row>
    <row r="8" spans="1:12" ht="15">
      <c r="A8" s="18"/>
      <c r="B8" s="10"/>
      <c r="C8" s="8"/>
      <c r="D8" s="51" t="s">
        <v>20</v>
      </c>
      <c r="E8" s="52" t="s">
        <v>33</v>
      </c>
      <c r="F8" s="53">
        <v>200</v>
      </c>
      <c r="G8" s="45">
        <v>1.4</v>
      </c>
      <c r="H8" s="45">
        <v>1.6</v>
      </c>
      <c r="I8" s="45">
        <v>22.31</v>
      </c>
      <c r="J8" s="45">
        <v>105</v>
      </c>
      <c r="K8" s="54" t="s">
        <v>34</v>
      </c>
      <c r="L8" s="34">
        <v>8.5</v>
      </c>
    </row>
    <row r="9" spans="1:12" ht="15">
      <c r="A9" s="19"/>
      <c r="B9" s="12"/>
      <c r="C9" s="6"/>
      <c r="D9" s="13" t="s">
        <v>25</v>
      </c>
      <c r="E9" s="7"/>
      <c r="F9" s="14">
        <f>SUM(F6:F8)</f>
        <v>490</v>
      </c>
      <c r="G9" s="14">
        <f>SUM(G6:G8)</f>
        <v>16.34</v>
      </c>
      <c r="H9" s="14">
        <f>SUM(H6:H8)</f>
        <v>18.91</v>
      </c>
      <c r="I9" s="14">
        <f>SUM(I6:I8)</f>
        <v>85.820000000000007</v>
      </c>
      <c r="J9" s="14">
        <f>SUM(J6:J8)</f>
        <v>573.54999999999995</v>
      </c>
      <c r="K9" s="20"/>
      <c r="L9" s="14">
        <f>SUM(L6:L8)</f>
        <v>79.039999999999992</v>
      </c>
    </row>
    <row r="10" spans="1:12" ht="15.75" thickBot="1">
      <c r="A10" s="23">
        <f>A6</f>
        <v>1</v>
      </c>
      <c r="B10" s="24">
        <f>B6</f>
        <v>1</v>
      </c>
      <c r="C10" s="73" t="s">
        <v>4</v>
      </c>
      <c r="D10" s="74"/>
      <c r="E10" s="25"/>
      <c r="F10" s="26">
        <f>F9</f>
        <v>490</v>
      </c>
      <c r="G10" s="26">
        <f>G9</f>
        <v>16.34</v>
      </c>
      <c r="H10" s="26">
        <f>H9</f>
        <v>18.91</v>
      </c>
      <c r="I10" s="26">
        <f>I9</f>
        <v>85.820000000000007</v>
      </c>
      <c r="J10" s="26">
        <f>J9</f>
        <v>573.54999999999995</v>
      </c>
      <c r="K10" s="26"/>
      <c r="L10" s="26">
        <f>L9</f>
        <v>79.039999999999992</v>
      </c>
    </row>
    <row r="11" spans="1:12" ht="15">
      <c r="A11" s="9">
        <v>1</v>
      </c>
      <c r="B11" s="10">
        <v>2</v>
      </c>
      <c r="C11" s="17" t="s">
        <v>18</v>
      </c>
      <c r="D11" s="42" t="s">
        <v>19</v>
      </c>
      <c r="E11" s="55" t="s">
        <v>40</v>
      </c>
      <c r="F11" s="56">
        <v>200</v>
      </c>
      <c r="G11" s="45">
        <v>4.4000000000000004</v>
      </c>
      <c r="H11" s="45">
        <v>13.6</v>
      </c>
      <c r="I11" s="45">
        <v>66</v>
      </c>
      <c r="J11" s="45">
        <v>406</v>
      </c>
      <c r="K11" s="56">
        <v>183</v>
      </c>
      <c r="L11" s="57">
        <v>42.4</v>
      </c>
    </row>
    <row r="12" spans="1:12" ht="15">
      <c r="A12" s="9"/>
      <c r="B12" s="10"/>
      <c r="C12" s="8"/>
      <c r="D12" s="47" t="s">
        <v>22</v>
      </c>
      <c r="E12" s="55" t="s">
        <v>39</v>
      </c>
      <c r="F12" s="58" t="s">
        <v>38</v>
      </c>
      <c r="G12" s="45">
        <v>2.7050000000000001</v>
      </c>
      <c r="H12" s="45">
        <v>4.907</v>
      </c>
      <c r="I12" s="45">
        <v>16.603999999999999</v>
      </c>
      <c r="J12" s="45">
        <v>124.1</v>
      </c>
      <c r="K12" s="59">
        <v>59</v>
      </c>
      <c r="L12" s="60">
        <v>6.64</v>
      </c>
    </row>
    <row r="13" spans="1:12" ht="15">
      <c r="A13" s="9"/>
      <c r="B13" s="10"/>
      <c r="C13" s="8"/>
      <c r="D13" s="51" t="s">
        <v>22</v>
      </c>
      <c r="E13" s="55" t="s">
        <v>37</v>
      </c>
      <c r="F13" s="53">
        <v>100</v>
      </c>
      <c r="G13" s="45">
        <v>5.76</v>
      </c>
      <c r="H13" s="45">
        <v>10.02</v>
      </c>
      <c r="I13" s="45">
        <v>40.15</v>
      </c>
      <c r="J13" s="45">
        <v>245.1</v>
      </c>
      <c r="K13" s="61" t="s">
        <v>36</v>
      </c>
      <c r="L13" s="60">
        <v>25</v>
      </c>
    </row>
    <row r="14" spans="1:12" ht="15">
      <c r="A14" s="9"/>
      <c r="B14" s="10"/>
      <c r="C14" s="8"/>
      <c r="D14" s="51" t="s">
        <v>20</v>
      </c>
      <c r="E14" s="52" t="s">
        <v>35</v>
      </c>
      <c r="F14" s="53">
        <v>200</v>
      </c>
      <c r="G14" s="45">
        <v>8.9</v>
      </c>
      <c r="H14" s="45">
        <v>3.06</v>
      </c>
      <c r="I14" s="45">
        <v>26</v>
      </c>
      <c r="J14" s="45">
        <v>58</v>
      </c>
      <c r="K14" s="53">
        <v>685</v>
      </c>
      <c r="L14" s="60">
        <v>5</v>
      </c>
    </row>
    <row r="15" spans="1:12" ht="15">
      <c r="A15" s="11"/>
      <c r="B15" s="12"/>
      <c r="C15" s="6"/>
      <c r="D15" s="13" t="s">
        <v>25</v>
      </c>
      <c r="E15" s="7"/>
      <c r="F15" s="14">
        <f>SUM(F11:F14)</f>
        <v>500</v>
      </c>
      <c r="G15" s="14">
        <f>SUM(G11:G14)</f>
        <v>21.765000000000001</v>
      </c>
      <c r="H15" s="14">
        <f>SUM(H11:H14)</f>
        <v>31.586999999999996</v>
      </c>
      <c r="I15" s="14">
        <f>SUM(I11:I14)</f>
        <v>148.75399999999999</v>
      </c>
      <c r="J15" s="14">
        <f>SUM(J11:J14)</f>
        <v>833.2</v>
      </c>
      <c r="K15" s="20"/>
      <c r="L15" s="14">
        <f>SUM(L11:L14)</f>
        <v>79.039999999999992</v>
      </c>
    </row>
    <row r="16" spans="1:12" ht="15.75" customHeight="1" thickBot="1">
      <c r="A16" s="27">
        <f>A11</f>
        <v>1</v>
      </c>
      <c r="B16" s="27">
        <f>B11</f>
        <v>2</v>
      </c>
      <c r="C16" s="73" t="s">
        <v>4</v>
      </c>
      <c r="D16" s="74"/>
      <c r="E16" s="25"/>
      <c r="F16" s="26">
        <f>F15</f>
        <v>500</v>
      </c>
      <c r="G16" s="26">
        <f>G15</f>
        <v>21.765000000000001</v>
      </c>
      <c r="H16" s="26">
        <f>H15</f>
        <v>31.586999999999996</v>
      </c>
      <c r="I16" s="26">
        <f>I15</f>
        <v>148.75399999999999</v>
      </c>
      <c r="J16" s="26">
        <f>J15</f>
        <v>833.2</v>
      </c>
      <c r="K16" s="26"/>
      <c r="L16" s="26">
        <f>L15</f>
        <v>79.039999999999992</v>
      </c>
    </row>
    <row r="17" spans="1:12" ht="15">
      <c r="A17" s="15">
        <v>1</v>
      </c>
      <c r="B17" s="16">
        <v>3</v>
      </c>
      <c r="C17" s="17" t="s">
        <v>18</v>
      </c>
      <c r="D17" s="42" t="s">
        <v>19</v>
      </c>
      <c r="E17" s="52" t="s">
        <v>41</v>
      </c>
      <c r="F17" s="53">
        <v>180</v>
      </c>
      <c r="G17" s="45">
        <v>2.0030000000000001</v>
      </c>
      <c r="H17" s="45">
        <v>7.0140000000000002</v>
      </c>
      <c r="I17" s="45">
        <v>21.12</v>
      </c>
      <c r="J17" s="45">
        <v>182</v>
      </c>
      <c r="K17" s="62" t="s">
        <v>42</v>
      </c>
      <c r="L17" s="32">
        <v>52.73</v>
      </c>
    </row>
    <row r="18" spans="1:12" ht="15">
      <c r="A18" s="18"/>
      <c r="B18" s="10"/>
      <c r="C18" s="8"/>
      <c r="D18" s="47" t="s">
        <v>22</v>
      </c>
      <c r="E18" s="55" t="s">
        <v>43</v>
      </c>
      <c r="F18" s="53">
        <v>40</v>
      </c>
      <c r="G18" s="45">
        <v>5.0999999999999996</v>
      </c>
      <c r="H18" s="45">
        <v>4.5999999999999996</v>
      </c>
      <c r="I18" s="45">
        <v>0.3</v>
      </c>
      <c r="J18" s="45">
        <v>63</v>
      </c>
      <c r="K18" s="63">
        <v>424</v>
      </c>
      <c r="L18" s="34">
        <v>10.5</v>
      </c>
    </row>
    <row r="19" spans="1:12" ht="15">
      <c r="A19" s="18"/>
      <c r="B19" s="10"/>
      <c r="C19" s="8"/>
      <c r="D19" s="64" t="s">
        <v>22</v>
      </c>
      <c r="E19" s="55" t="s">
        <v>44</v>
      </c>
      <c r="F19" s="53">
        <v>35</v>
      </c>
      <c r="G19" s="45">
        <f>0.93</f>
        <v>0.93</v>
      </c>
      <c r="H19" s="45">
        <f>0.06</f>
        <v>0.06</v>
      </c>
      <c r="I19" s="45">
        <f>1.95</f>
        <v>1.95</v>
      </c>
      <c r="J19" s="45">
        <f>12</f>
        <v>12</v>
      </c>
      <c r="K19" s="55" t="s">
        <v>45</v>
      </c>
      <c r="L19" s="34">
        <v>6.64</v>
      </c>
    </row>
    <row r="20" spans="1:12" ht="15">
      <c r="A20" s="18"/>
      <c r="B20" s="10"/>
      <c r="C20" s="8"/>
      <c r="D20" s="51" t="s">
        <v>21</v>
      </c>
      <c r="E20" s="52" t="s">
        <v>46</v>
      </c>
      <c r="F20" s="53">
        <v>50</v>
      </c>
      <c r="G20" s="45">
        <v>3.07</v>
      </c>
      <c r="H20" s="45">
        <v>1.07</v>
      </c>
      <c r="I20" s="45">
        <v>20.9</v>
      </c>
      <c r="J20" s="45">
        <v>107.2</v>
      </c>
      <c r="K20" s="65" t="s">
        <v>47</v>
      </c>
      <c r="L20" s="34">
        <v>4.17</v>
      </c>
    </row>
    <row r="21" spans="1:12" ht="15">
      <c r="A21" s="18"/>
      <c r="B21" s="10"/>
      <c r="C21" s="8"/>
      <c r="D21" s="51" t="s">
        <v>20</v>
      </c>
      <c r="E21" s="52" t="s">
        <v>35</v>
      </c>
      <c r="F21" s="53">
        <v>200</v>
      </c>
      <c r="G21" s="45">
        <v>8.9</v>
      </c>
      <c r="H21" s="45">
        <v>3.06</v>
      </c>
      <c r="I21" s="45">
        <v>26</v>
      </c>
      <c r="J21" s="45">
        <v>58</v>
      </c>
      <c r="K21" s="53">
        <v>685</v>
      </c>
      <c r="L21" s="34">
        <v>5</v>
      </c>
    </row>
    <row r="22" spans="1:12" ht="15">
      <c r="A22" s="19"/>
      <c r="B22" s="12"/>
      <c r="C22" s="6"/>
      <c r="D22" s="13" t="s">
        <v>25</v>
      </c>
      <c r="E22" s="7"/>
      <c r="F22" s="14">
        <f>SUM(F17:F21)</f>
        <v>505</v>
      </c>
      <c r="G22" s="14">
        <f>SUM(G17:G21)</f>
        <v>20.003</v>
      </c>
      <c r="H22" s="14">
        <f>SUM(H17:H21)</f>
        <v>15.804000000000002</v>
      </c>
      <c r="I22" s="14">
        <f>SUM(I17:I21)</f>
        <v>70.27</v>
      </c>
      <c r="J22" s="14">
        <f>SUM(J17:J21)</f>
        <v>422.2</v>
      </c>
      <c r="K22" s="20"/>
      <c r="L22" s="14">
        <f>SUM(L17:L21)</f>
        <v>79.039999999999992</v>
      </c>
    </row>
    <row r="23" spans="1:12" ht="15.75" customHeight="1" thickBot="1">
      <c r="A23" s="23">
        <f>A17</f>
        <v>1</v>
      </c>
      <c r="B23" s="24">
        <f>B17</f>
        <v>3</v>
      </c>
      <c r="C23" s="73" t="s">
        <v>4</v>
      </c>
      <c r="D23" s="74"/>
      <c r="E23" s="25"/>
      <c r="F23" s="26">
        <f>F22</f>
        <v>505</v>
      </c>
      <c r="G23" s="26">
        <f>G22</f>
        <v>20.003</v>
      </c>
      <c r="H23" s="26">
        <f>H22</f>
        <v>15.804000000000002</v>
      </c>
      <c r="I23" s="26">
        <f>I22</f>
        <v>70.27</v>
      </c>
      <c r="J23" s="26">
        <f>J22</f>
        <v>422.2</v>
      </c>
      <c r="K23" s="26"/>
      <c r="L23" s="26">
        <f>L22</f>
        <v>79.039999999999992</v>
      </c>
    </row>
    <row r="24" spans="1:12" ht="15">
      <c r="A24" s="15">
        <v>1</v>
      </c>
      <c r="B24" s="16">
        <v>4</v>
      </c>
      <c r="C24" s="17" t="s">
        <v>18</v>
      </c>
      <c r="D24" s="42" t="s">
        <v>19</v>
      </c>
      <c r="E24" s="55" t="s">
        <v>48</v>
      </c>
      <c r="F24" s="53">
        <v>200</v>
      </c>
      <c r="G24" s="45">
        <v>7.44</v>
      </c>
      <c r="H24" s="45">
        <v>4.6500000000000004</v>
      </c>
      <c r="I24" s="45">
        <v>16.2</v>
      </c>
      <c r="J24" s="45">
        <v>136.41</v>
      </c>
      <c r="K24" s="63">
        <v>182</v>
      </c>
      <c r="L24" s="32">
        <v>34.229999999999997</v>
      </c>
    </row>
    <row r="25" spans="1:12" ht="15">
      <c r="A25" s="18"/>
      <c r="B25" s="10"/>
      <c r="C25" s="8"/>
      <c r="D25" s="66" t="s">
        <v>22</v>
      </c>
      <c r="E25" s="55" t="s">
        <v>49</v>
      </c>
      <c r="F25" s="53">
        <v>50</v>
      </c>
      <c r="G25" s="45">
        <v>16</v>
      </c>
      <c r="H25" s="45">
        <v>1</v>
      </c>
      <c r="I25" s="45">
        <v>70</v>
      </c>
      <c r="J25" s="45">
        <v>335.49</v>
      </c>
      <c r="K25" s="58" t="s">
        <v>50</v>
      </c>
      <c r="L25" s="34">
        <v>25</v>
      </c>
    </row>
    <row r="26" spans="1:12" ht="15">
      <c r="A26" s="18"/>
      <c r="B26" s="10"/>
      <c r="C26" s="8"/>
      <c r="D26" s="67" t="s">
        <v>22</v>
      </c>
      <c r="E26" s="43" t="s">
        <v>51</v>
      </c>
      <c r="F26" s="53">
        <v>30</v>
      </c>
      <c r="G26" s="45">
        <f>3.84/50*F26</f>
        <v>2.3039999999999998</v>
      </c>
      <c r="H26" s="45">
        <f>3.06/50*F26</f>
        <v>1.8360000000000001</v>
      </c>
      <c r="I26" s="45">
        <f>48.75/50*F26</f>
        <v>29.25</v>
      </c>
      <c r="J26" s="45">
        <f>237.9/50*F26</f>
        <v>142.74</v>
      </c>
      <c r="K26" s="54" t="s">
        <v>52</v>
      </c>
      <c r="L26" s="34">
        <v>6.64</v>
      </c>
    </row>
    <row r="27" spans="1:12" ht="15">
      <c r="A27" s="18"/>
      <c r="B27" s="10"/>
      <c r="C27" s="8"/>
      <c r="D27" s="51" t="s">
        <v>21</v>
      </c>
      <c r="E27" s="52" t="s">
        <v>46</v>
      </c>
      <c r="F27" s="53">
        <v>50</v>
      </c>
      <c r="G27" s="45">
        <v>3.07</v>
      </c>
      <c r="H27" s="45">
        <v>1.07</v>
      </c>
      <c r="I27" s="45">
        <v>20.9</v>
      </c>
      <c r="J27" s="45">
        <v>107.2</v>
      </c>
      <c r="K27" s="65" t="s">
        <v>47</v>
      </c>
      <c r="L27" s="34">
        <v>4.17</v>
      </c>
    </row>
    <row r="28" spans="1:12" ht="15">
      <c r="A28" s="18"/>
      <c r="B28" s="10"/>
      <c r="C28" s="8"/>
      <c r="D28" s="67" t="s">
        <v>24</v>
      </c>
      <c r="E28" s="43" t="s">
        <v>53</v>
      </c>
      <c r="F28" s="53">
        <v>200</v>
      </c>
      <c r="G28" s="45">
        <v>0</v>
      </c>
      <c r="H28" s="45">
        <v>0</v>
      </c>
      <c r="I28" s="45">
        <v>15.3</v>
      </c>
      <c r="J28" s="45">
        <v>49.6</v>
      </c>
      <c r="K28" s="53">
        <v>648</v>
      </c>
      <c r="L28" s="34">
        <v>9</v>
      </c>
    </row>
    <row r="29" spans="1:12" ht="15">
      <c r="A29" s="19"/>
      <c r="B29" s="12"/>
      <c r="C29" s="6"/>
      <c r="D29" s="13" t="s">
        <v>25</v>
      </c>
      <c r="E29" s="7"/>
      <c r="F29" s="14">
        <f>SUM(F24:F28)</f>
        <v>530</v>
      </c>
      <c r="G29" s="14">
        <f>SUM(G24:G28)</f>
        <v>28.814</v>
      </c>
      <c r="H29" s="14">
        <f>SUM(H24:H28)</f>
        <v>8.5560000000000009</v>
      </c>
      <c r="I29" s="14">
        <f>SUM(I24:I28)</f>
        <v>151.65</v>
      </c>
      <c r="J29" s="14">
        <f>SUM(J24:J28)</f>
        <v>771.44</v>
      </c>
      <c r="K29" s="20"/>
      <c r="L29" s="14">
        <f>SUM(L24:L28)</f>
        <v>79.039999999999992</v>
      </c>
    </row>
    <row r="30" spans="1:12" ht="15.75" customHeight="1" thickBot="1">
      <c r="A30" s="23">
        <f>A24</f>
        <v>1</v>
      </c>
      <c r="B30" s="24">
        <f>B24</f>
        <v>4</v>
      </c>
      <c r="C30" s="73" t="s">
        <v>4</v>
      </c>
      <c r="D30" s="74"/>
      <c r="E30" s="25"/>
      <c r="F30" s="26">
        <f>F29</f>
        <v>530</v>
      </c>
      <c r="G30" s="26">
        <f>G29</f>
        <v>28.814</v>
      </c>
      <c r="H30" s="26">
        <f>H29</f>
        <v>8.5560000000000009</v>
      </c>
      <c r="I30" s="26">
        <f>I29</f>
        <v>151.65</v>
      </c>
      <c r="J30" s="26">
        <f>J29</f>
        <v>771.44</v>
      </c>
      <c r="K30" s="26"/>
      <c r="L30" s="26">
        <f>L29</f>
        <v>79.039999999999992</v>
      </c>
    </row>
    <row r="31" spans="1:12" ht="15">
      <c r="A31" s="15">
        <v>1</v>
      </c>
      <c r="B31" s="16">
        <v>5</v>
      </c>
      <c r="C31" s="17" t="s">
        <v>18</v>
      </c>
      <c r="D31" s="42" t="s">
        <v>19</v>
      </c>
      <c r="E31" s="55" t="s">
        <v>54</v>
      </c>
      <c r="F31" s="62">
        <v>150</v>
      </c>
      <c r="G31" s="45">
        <v>20.64</v>
      </c>
      <c r="H31" s="45">
        <v>24.95</v>
      </c>
      <c r="I31" s="45">
        <v>3.05</v>
      </c>
      <c r="J31" s="45">
        <v>320.18</v>
      </c>
      <c r="K31" s="63">
        <v>442</v>
      </c>
      <c r="L31" s="57">
        <v>58.4</v>
      </c>
    </row>
    <row r="32" spans="1:12" ht="15">
      <c r="A32" s="18"/>
      <c r="B32" s="10"/>
      <c r="C32" s="8"/>
      <c r="D32" s="66" t="s">
        <v>22</v>
      </c>
      <c r="E32" s="52" t="s">
        <v>55</v>
      </c>
      <c r="F32" s="53">
        <v>50</v>
      </c>
      <c r="G32" s="45">
        <f>0.09/70*50</f>
        <v>6.4285714285714279E-2</v>
      </c>
      <c r="H32" s="45">
        <f>0.91/70*50</f>
        <v>0.65</v>
      </c>
      <c r="I32" s="45">
        <f>1.19/70*50</f>
        <v>0.84999999999999987</v>
      </c>
      <c r="J32" s="45">
        <f>11.48/70*50</f>
        <v>8.2000000000000011</v>
      </c>
      <c r="K32" s="62">
        <v>59</v>
      </c>
      <c r="L32" s="60">
        <v>6.64</v>
      </c>
    </row>
    <row r="33" spans="1:12" ht="15">
      <c r="A33" s="18"/>
      <c r="B33" s="10"/>
      <c r="C33" s="8"/>
      <c r="D33" s="67" t="s">
        <v>21</v>
      </c>
      <c r="E33" s="55" t="s">
        <v>46</v>
      </c>
      <c r="F33" s="53">
        <v>60</v>
      </c>
      <c r="G33" s="45">
        <f>3.07/50*60</f>
        <v>3.6839999999999997</v>
      </c>
      <c r="H33" s="45">
        <f>1.07/50*60</f>
        <v>1.2840000000000003</v>
      </c>
      <c r="I33" s="45">
        <f>20.9/50*60</f>
        <v>25.08</v>
      </c>
      <c r="J33" s="45">
        <f>107.2/50*60</f>
        <v>128.64000000000001</v>
      </c>
      <c r="K33" s="65" t="s">
        <v>47</v>
      </c>
      <c r="L33" s="60">
        <v>5</v>
      </c>
    </row>
    <row r="34" spans="1:12" ht="15">
      <c r="A34" s="18"/>
      <c r="B34" s="10"/>
      <c r="C34" s="8"/>
      <c r="D34" s="67" t="s">
        <v>20</v>
      </c>
      <c r="E34" s="55" t="s">
        <v>56</v>
      </c>
      <c r="F34" s="62">
        <v>207</v>
      </c>
      <c r="G34" s="45">
        <v>0.26</v>
      </c>
      <c r="H34" s="45">
        <v>0.05</v>
      </c>
      <c r="I34" s="45">
        <v>15.22</v>
      </c>
      <c r="J34" s="45">
        <v>59</v>
      </c>
      <c r="K34" s="68">
        <v>512</v>
      </c>
      <c r="L34" s="60">
        <v>9</v>
      </c>
    </row>
    <row r="35" spans="1:12" ht="15">
      <c r="A35" s="19"/>
      <c r="B35" s="12"/>
      <c r="C35" s="6"/>
      <c r="D35" s="13" t="s">
        <v>25</v>
      </c>
      <c r="E35" s="7"/>
      <c r="F35" s="14">
        <f>SUM(F31:F34)</f>
        <v>467</v>
      </c>
      <c r="G35" s="14">
        <f>SUM(G31:G34)</f>
        <v>24.648285714285716</v>
      </c>
      <c r="H35" s="14">
        <f>SUM(H31:H34)</f>
        <v>26.933999999999997</v>
      </c>
      <c r="I35" s="14">
        <f>SUM(I31:I34)</f>
        <v>44.199999999999996</v>
      </c>
      <c r="J35" s="14">
        <f>SUM(J31:J34)</f>
        <v>516.02</v>
      </c>
      <c r="K35" s="20"/>
      <c r="L35" s="14">
        <f>SUM(L31:L34)</f>
        <v>79.039999999999992</v>
      </c>
    </row>
    <row r="36" spans="1:12" ht="15.75" customHeight="1" thickBot="1">
      <c r="A36" s="23">
        <f>A31</f>
        <v>1</v>
      </c>
      <c r="B36" s="24">
        <f>B31</f>
        <v>5</v>
      </c>
      <c r="C36" s="73" t="s">
        <v>4</v>
      </c>
      <c r="D36" s="74"/>
      <c r="E36" s="25"/>
      <c r="F36" s="26">
        <f>F35</f>
        <v>467</v>
      </c>
      <c r="G36" s="26">
        <f>G35</f>
        <v>24.648285714285716</v>
      </c>
      <c r="H36" s="26">
        <f>H35</f>
        <v>26.933999999999997</v>
      </c>
      <c r="I36" s="26">
        <f>I35</f>
        <v>44.199999999999996</v>
      </c>
      <c r="J36" s="26">
        <f>J35</f>
        <v>516.02</v>
      </c>
      <c r="K36" s="26"/>
      <c r="L36" s="26">
        <f>L35</f>
        <v>79.039999999999992</v>
      </c>
    </row>
    <row r="37" spans="1:12" ht="15">
      <c r="A37" s="15">
        <v>2</v>
      </c>
      <c r="B37" s="16">
        <v>1</v>
      </c>
      <c r="C37" s="17" t="s">
        <v>18</v>
      </c>
      <c r="D37" s="42" t="s">
        <v>19</v>
      </c>
      <c r="E37" s="52" t="s">
        <v>57</v>
      </c>
      <c r="F37" s="49">
        <v>200</v>
      </c>
      <c r="G37" s="49">
        <v>6.38</v>
      </c>
      <c r="H37" s="49">
        <v>5.68</v>
      </c>
      <c r="I37" s="49">
        <v>41.1</v>
      </c>
      <c r="J37" s="69">
        <v>249.36</v>
      </c>
      <c r="K37" s="63">
        <v>679</v>
      </c>
      <c r="L37" s="32">
        <v>43.23</v>
      </c>
    </row>
    <row r="38" spans="1:12" ht="15">
      <c r="A38" s="18"/>
      <c r="B38" s="10"/>
      <c r="C38" s="8"/>
      <c r="D38" s="66" t="s">
        <v>23</v>
      </c>
      <c r="E38" s="55" t="s">
        <v>43</v>
      </c>
      <c r="F38" s="53">
        <v>40</v>
      </c>
      <c r="G38" s="45">
        <v>5.0999999999999996</v>
      </c>
      <c r="H38" s="45">
        <v>4.5999999999999996</v>
      </c>
      <c r="I38" s="45">
        <v>0.3</v>
      </c>
      <c r="J38" s="45">
        <v>63</v>
      </c>
      <c r="K38" s="63">
        <v>424</v>
      </c>
      <c r="L38" s="34">
        <v>10.5</v>
      </c>
    </row>
    <row r="39" spans="1:12" ht="15">
      <c r="A39" s="18"/>
      <c r="B39" s="10"/>
      <c r="C39" s="8"/>
      <c r="D39" s="67" t="s">
        <v>23</v>
      </c>
      <c r="E39" s="55" t="s">
        <v>44</v>
      </c>
      <c r="F39" s="53">
        <v>50</v>
      </c>
      <c r="G39" s="45">
        <f>0.93/35*50</f>
        <v>1.3285714285714285</v>
      </c>
      <c r="H39" s="45">
        <f>0.06/35*50</f>
        <v>8.5714285714285715E-2</v>
      </c>
      <c r="I39" s="45">
        <f>1.95/35*50</f>
        <v>2.7857142857142856</v>
      </c>
      <c r="J39" s="45">
        <f>12/35*50</f>
        <v>17.142857142857142</v>
      </c>
      <c r="K39" s="55" t="s">
        <v>45</v>
      </c>
      <c r="L39" s="34">
        <v>9.5</v>
      </c>
    </row>
    <row r="40" spans="1:12" ht="15">
      <c r="A40" s="18"/>
      <c r="B40" s="10"/>
      <c r="C40" s="8"/>
      <c r="D40" s="67" t="s">
        <v>22</v>
      </c>
      <c r="E40" s="55" t="s">
        <v>58</v>
      </c>
      <c r="F40" s="53">
        <v>40</v>
      </c>
      <c r="G40" s="45">
        <v>2.9600000000000004</v>
      </c>
      <c r="H40" s="45">
        <v>4</v>
      </c>
      <c r="I40" s="45">
        <v>8.4</v>
      </c>
      <c r="J40" s="45">
        <v>172.8</v>
      </c>
      <c r="K40" s="63" t="s">
        <v>59</v>
      </c>
      <c r="L40" s="34">
        <v>6.64</v>
      </c>
    </row>
    <row r="41" spans="1:12" ht="15">
      <c r="A41" s="18"/>
      <c r="B41" s="10"/>
      <c r="C41" s="8"/>
      <c r="D41" s="67" t="s">
        <v>21</v>
      </c>
      <c r="E41" s="52" t="s">
        <v>46</v>
      </c>
      <c r="F41" s="53">
        <v>50</v>
      </c>
      <c r="G41" s="45">
        <v>3.07</v>
      </c>
      <c r="H41" s="45">
        <v>1.07</v>
      </c>
      <c r="I41" s="45">
        <v>20.9</v>
      </c>
      <c r="J41" s="45">
        <v>107.2</v>
      </c>
      <c r="K41" s="65" t="s">
        <v>47</v>
      </c>
      <c r="L41" s="34">
        <v>4.17</v>
      </c>
    </row>
    <row r="42" spans="1:12" ht="15">
      <c r="A42" s="18"/>
      <c r="B42" s="10"/>
      <c r="C42" s="8"/>
      <c r="D42" s="66" t="s">
        <v>20</v>
      </c>
      <c r="E42" s="52" t="s">
        <v>35</v>
      </c>
      <c r="F42" s="53">
        <v>200</v>
      </c>
      <c r="G42" s="45">
        <v>8.9</v>
      </c>
      <c r="H42" s="45">
        <v>3.06</v>
      </c>
      <c r="I42" s="45">
        <v>26</v>
      </c>
      <c r="J42" s="45">
        <v>58</v>
      </c>
      <c r="K42" s="53">
        <v>685</v>
      </c>
      <c r="L42" s="34">
        <v>5</v>
      </c>
    </row>
    <row r="43" spans="1:12" ht="15">
      <c r="A43" s="18"/>
      <c r="B43" s="10"/>
      <c r="C43" s="8"/>
      <c r="D43" s="5"/>
      <c r="E43" s="33"/>
      <c r="F43" s="34"/>
      <c r="G43" s="34"/>
      <c r="H43" s="34"/>
      <c r="I43" s="34"/>
      <c r="J43" s="34"/>
      <c r="K43" s="35"/>
      <c r="L43" s="34"/>
    </row>
    <row r="44" spans="1:12" ht="15">
      <c r="A44" s="19"/>
      <c r="B44" s="12"/>
      <c r="C44" s="6"/>
      <c r="D44" s="13" t="s">
        <v>25</v>
      </c>
      <c r="E44" s="7"/>
      <c r="F44" s="14">
        <f>SUM(F37:F43)</f>
        <v>580</v>
      </c>
      <c r="G44" s="14">
        <f>SUM(G37:G43)</f>
        <v>27.738571428571433</v>
      </c>
      <c r="H44" s="14">
        <f>SUM(H37:H43)</f>
        <v>18.495714285714286</v>
      </c>
      <c r="I44" s="14">
        <f>SUM(I37:I43)</f>
        <v>99.48571428571428</v>
      </c>
      <c r="J44" s="14">
        <f>SUM(J37:J43)</f>
        <v>667.50285714285724</v>
      </c>
      <c r="K44" s="20"/>
      <c r="L44" s="14">
        <f t="shared" ref="L44" si="0">SUM(L37:L43)</f>
        <v>79.039999999999992</v>
      </c>
    </row>
    <row r="45" spans="1:12" ht="15.75" thickBot="1">
      <c r="A45" s="23">
        <f>A37</f>
        <v>2</v>
      </c>
      <c r="B45" s="24">
        <f>B37</f>
        <v>1</v>
      </c>
      <c r="C45" s="73" t="s">
        <v>4</v>
      </c>
      <c r="D45" s="74"/>
      <c r="E45" s="25"/>
      <c r="F45" s="26">
        <f>F44</f>
        <v>580</v>
      </c>
      <c r="G45" s="26">
        <f>G44</f>
        <v>27.738571428571433</v>
      </c>
      <c r="H45" s="26">
        <f>H44</f>
        <v>18.495714285714286</v>
      </c>
      <c r="I45" s="26">
        <f>I44</f>
        <v>99.48571428571428</v>
      </c>
      <c r="J45" s="26">
        <f>J44</f>
        <v>667.50285714285724</v>
      </c>
      <c r="K45" s="26"/>
      <c r="L45" s="26">
        <f>L44</f>
        <v>79.039999999999992</v>
      </c>
    </row>
    <row r="46" spans="1:12" ht="15">
      <c r="A46" s="9">
        <v>2</v>
      </c>
      <c r="B46" s="10">
        <v>2</v>
      </c>
      <c r="C46" s="17" t="s">
        <v>18</v>
      </c>
      <c r="D46" s="42" t="s">
        <v>19</v>
      </c>
      <c r="E46" s="55" t="s">
        <v>40</v>
      </c>
      <c r="F46" s="56">
        <v>200</v>
      </c>
      <c r="G46" s="45">
        <v>4.4000000000000004</v>
      </c>
      <c r="H46" s="45">
        <v>13.6</v>
      </c>
      <c r="I46" s="45">
        <v>66</v>
      </c>
      <c r="J46" s="45">
        <v>406</v>
      </c>
      <c r="K46" s="56">
        <v>183</v>
      </c>
      <c r="L46" s="32">
        <v>42.4</v>
      </c>
    </row>
    <row r="47" spans="1:12" ht="15">
      <c r="A47" s="9"/>
      <c r="B47" s="10"/>
      <c r="C47" s="8"/>
      <c r="D47" s="66" t="s">
        <v>22</v>
      </c>
      <c r="E47" s="55" t="s">
        <v>39</v>
      </c>
      <c r="F47" s="58" t="s">
        <v>38</v>
      </c>
      <c r="G47" s="45">
        <v>2.7050000000000001</v>
      </c>
      <c r="H47" s="45">
        <v>4.907</v>
      </c>
      <c r="I47" s="45">
        <v>16.603999999999999</v>
      </c>
      <c r="J47" s="45">
        <v>124.1</v>
      </c>
      <c r="K47" s="59">
        <v>59</v>
      </c>
      <c r="L47" s="34">
        <v>6.64</v>
      </c>
    </row>
    <row r="48" spans="1:12" ht="15">
      <c r="A48" s="9"/>
      <c r="B48" s="10"/>
      <c r="C48" s="8"/>
      <c r="D48" s="67" t="s">
        <v>22</v>
      </c>
      <c r="E48" s="52" t="s">
        <v>37</v>
      </c>
      <c r="F48" s="53">
        <v>100</v>
      </c>
      <c r="G48" s="45">
        <v>5.76</v>
      </c>
      <c r="H48" s="45">
        <v>10.02</v>
      </c>
      <c r="I48" s="45">
        <v>40.15</v>
      </c>
      <c r="J48" s="45">
        <v>245.1</v>
      </c>
      <c r="K48" s="70" t="s">
        <v>36</v>
      </c>
      <c r="L48" s="34">
        <v>25</v>
      </c>
    </row>
    <row r="49" spans="1:12" ht="15">
      <c r="A49" s="9"/>
      <c r="B49" s="10"/>
      <c r="C49" s="8"/>
      <c r="D49" s="67" t="s">
        <v>19</v>
      </c>
      <c r="E49" s="52" t="s">
        <v>35</v>
      </c>
      <c r="F49" s="53">
        <v>200</v>
      </c>
      <c r="G49" s="45">
        <v>8.9</v>
      </c>
      <c r="H49" s="45">
        <v>3.06</v>
      </c>
      <c r="I49" s="45">
        <v>26</v>
      </c>
      <c r="J49" s="45">
        <v>58</v>
      </c>
      <c r="K49" s="53">
        <v>685</v>
      </c>
      <c r="L49" s="34">
        <v>5</v>
      </c>
    </row>
    <row r="50" spans="1:12" ht="15">
      <c r="A50" s="11"/>
      <c r="B50" s="12"/>
      <c r="C50" s="6"/>
      <c r="D50" s="13" t="s">
        <v>25</v>
      </c>
      <c r="E50" s="7"/>
      <c r="F50" s="14">
        <f>SUM(F46:F49)</f>
        <v>500</v>
      </c>
      <c r="G50" s="14">
        <f>SUM(G46:G49)</f>
        <v>21.765000000000001</v>
      </c>
      <c r="H50" s="14">
        <f>SUM(H46:H49)</f>
        <v>31.586999999999996</v>
      </c>
      <c r="I50" s="14">
        <f>SUM(I46:I49)</f>
        <v>148.75399999999999</v>
      </c>
      <c r="J50" s="14">
        <f>SUM(J46:J49)</f>
        <v>833.2</v>
      </c>
      <c r="K50" s="20"/>
      <c r="L50" s="14">
        <f>SUM(L46:L49)</f>
        <v>79.039999999999992</v>
      </c>
    </row>
    <row r="51" spans="1:12" ht="15.75" thickBot="1">
      <c r="A51" s="27">
        <f>A46</f>
        <v>2</v>
      </c>
      <c r="B51" s="27">
        <f>B46</f>
        <v>2</v>
      </c>
      <c r="C51" s="73" t="s">
        <v>4</v>
      </c>
      <c r="D51" s="74"/>
      <c r="E51" s="25"/>
      <c r="F51" s="26">
        <f>F50</f>
        <v>500</v>
      </c>
      <c r="G51" s="26">
        <f>G50</f>
        <v>21.765000000000001</v>
      </c>
      <c r="H51" s="26">
        <f>H50</f>
        <v>31.586999999999996</v>
      </c>
      <c r="I51" s="26">
        <f>I50</f>
        <v>148.75399999999999</v>
      </c>
      <c r="J51" s="26">
        <f>J50</f>
        <v>833.2</v>
      </c>
      <c r="K51" s="26"/>
      <c r="L51" s="26">
        <f>L50</f>
        <v>79.039999999999992</v>
      </c>
    </row>
    <row r="52" spans="1:12" ht="15">
      <c r="A52" s="15">
        <v>2</v>
      </c>
      <c r="B52" s="16">
        <v>3</v>
      </c>
      <c r="C52" s="17" t="s">
        <v>18</v>
      </c>
      <c r="D52" s="42" t="s">
        <v>19</v>
      </c>
      <c r="E52" s="43" t="s">
        <v>60</v>
      </c>
      <c r="F52" s="53">
        <v>200</v>
      </c>
      <c r="G52" s="45">
        <f>9.6</f>
        <v>9.6</v>
      </c>
      <c r="H52" s="45">
        <f>12.8</f>
        <v>12.8</v>
      </c>
      <c r="I52" s="45">
        <f>38.24</f>
        <v>38.24</v>
      </c>
      <c r="J52" s="45">
        <f>302.85</f>
        <v>302.85000000000002</v>
      </c>
      <c r="K52" s="54" t="s">
        <v>61</v>
      </c>
      <c r="L52" s="57">
        <v>41.23</v>
      </c>
    </row>
    <row r="53" spans="1:12" ht="15">
      <c r="A53" s="18"/>
      <c r="B53" s="10"/>
      <c r="C53" s="8"/>
      <c r="D53" s="66" t="s">
        <v>23</v>
      </c>
      <c r="E53" s="43" t="s">
        <v>51</v>
      </c>
      <c r="F53" s="53">
        <v>50</v>
      </c>
      <c r="G53" s="45">
        <v>3.84</v>
      </c>
      <c r="H53" s="45">
        <v>3.06</v>
      </c>
      <c r="I53" s="45">
        <v>48.75</v>
      </c>
      <c r="J53" s="45">
        <v>237.9</v>
      </c>
      <c r="K53" s="54" t="s">
        <v>52</v>
      </c>
      <c r="L53" s="60">
        <v>22</v>
      </c>
    </row>
    <row r="54" spans="1:12" ht="15">
      <c r="A54" s="18"/>
      <c r="B54" s="10"/>
      <c r="C54" s="8"/>
      <c r="D54" s="67" t="s">
        <v>23</v>
      </c>
      <c r="E54" s="52" t="s">
        <v>49</v>
      </c>
      <c r="F54" s="54" t="s">
        <v>62</v>
      </c>
      <c r="G54" s="45">
        <f>16/50*40</f>
        <v>12.8</v>
      </c>
      <c r="H54" s="45">
        <f>1/50*40</f>
        <v>0.8</v>
      </c>
      <c r="I54" s="45">
        <f>70/50*40</f>
        <v>56</v>
      </c>
      <c r="J54" s="45">
        <f>335.49/50*40</f>
        <v>268.392</v>
      </c>
      <c r="K54" s="53">
        <v>8</v>
      </c>
      <c r="L54" s="60">
        <v>10.81</v>
      </c>
    </row>
    <row r="55" spans="1:12" ht="15.75" customHeight="1">
      <c r="A55" s="18"/>
      <c r="B55" s="10"/>
      <c r="C55" s="8"/>
      <c r="D55" s="67" t="s">
        <v>19</v>
      </c>
      <c r="E55" s="52" t="s">
        <v>35</v>
      </c>
      <c r="F55" s="53">
        <v>200</v>
      </c>
      <c r="G55" s="45">
        <v>8.9</v>
      </c>
      <c r="H55" s="45">
        <v>3.06</v>
      </c>
      <c r="I55" s="45">
        <v>26</v>
      </c>
      <c r="J55" s="45">
        <v>58</v>
      </c>
      <c r="K55" s="53">
        <v>685</v>
      </c>
      <c r="L55" s="60">
        <v>5</v>
      </c>
    </row>
    <row r="56" spans="1:12" ht="15">
      <c r="A56" s="19"/>
      <c r="B56" s="12"/>
      <c r="C56" s="6"/>
      <c r="D56" s="13" t="s">
        <v>25</v>
      </c>
      <c r="E56" s="7"/>
      <c r="F56" s="14">
        <f>SUM(F52:F55)</f>
        <v>450</v>
      </c>
      <c r="G56" s="14">
        <f>SUM(G52:G55)</f>
        <v>35.14</v>
      </c>
      <c r="H56" s="14">
        <f>SUM(H52:H55)</f>
        <v>19.72</v>
      </c>
      <c r="I56" s="14">
        <f>SUM(I52:I55)</f>
        <v>168.99</v>
      </c>
      <c r="J56" s="14">
        <f>SUM(J52:J55)</f>
        <v>867.14200000000005</v>
      </c>
      <c r="K56" s="20"/>
      <c r="L56" s="14">
        <f>SUM(L52:L55)</f>
        <v>79.039999999999992</v>
      </c>
    </row>
    <row r="57" spans="1:12" ht="15.75" thickBot="1">
      <c r="A57" s="23">
        <f>A52</f>
        <v>2</v>
      </c>
      <c r="B57" s="24">
        <f>B52</f>
        <v>3</v>
      </c>
      <c r="C57" s="73" t="s">
        <v>4</v>
      </c>
      <c r="D57" s="74"/>
      <c r="E57" s="25"/>
      <c r="F57" s="26">
        <f>F56</f>
        <v>450</v>
      </c>
      <c r="G57" s="26">
        <f>G56</f>
        <v>35.14</v>
      </c>
      <c r="H57" s="26">
        <f>H56</f>
        <v>19.72</v>
      </c>
      <c r="I57" s="26">
        <f>I56</f>
        <v>168.99</v>
      </c>
      <c r="J57" s="26">
        <f>J56</f>
        <v>867.14200000000005</v>
      </c>
      <c r="K57" s="26"/>
      <c r="L57" s="26">
        <f>L56</f>
        <v>79.039999999999992</v>
      </c>
    </row>
    <row r="58" spans="1:12" ht="15">
      <c r="A58" s="15">
        <v>2</v>
      </c>
      <c r="B58" s="16">
        <v>4</v>
      </c>
      <c r="C58" s="17" t="s">
        <v>18</v>
      </c>
      <c r="D58" s="42" t="s">
        <v>19</v>
      </c>
      <c r="E58" s="55" t="s">
        <v>54</v>
      </c>
      <c r="F58" s="62">
        <v>150</v>
      </c>
      <c r="G58" s="45">
        <v>20.64</v>
      </c>
      <c r="H58" s="45">
        <v>24.95</v>
      </c>
      <c r="I58" s="45">
        <v>3.05</v>
      </c>
      <c r="J58" s="45">
        <v>320.18</v>
      </c>
      <c r="K58" s="63">
        <v>442</v>
      </c>
      <c r="L58" s="32">
        <v>57.4</v>
      </c>
    </row>
    <row r="59" spans="1:12" ht="15">
      <c r="A59" s="18"/>
      <c r="B59" s="10"/>
      <c r="C59" s="8"/>
      <c r="D59" s="66" t="s">
        <v>22</v>
      </c>
      <c r="E59" s="52" t="s">
        <v>55</v>
      </c>
      <c r="F59" s="53">
        <v>50</v>
      </c>
      <c r="G59" s="45">
        <f>0.09/70*50</f>
        <v>6.4285714285714279E-2</v>
      </c>
      <c r="H59" s="45">
        <f>0.91/70*50</f>
        <v>0.65</v>
      </c>
      <c r="I59" s="45">
        <f>1.19/70*50</f>
        <v>0.84999999999999987</v>
      </c>
      <c r="J59" s="45">
        <f>11.48/70*50</f>
        <v>8.2000000000000011</v>
      </c>
      <c r="K59" s="62">
        <v>59</v>
      </c>
      <c r="L59" s="34">
        <v>6.64</v>
      </c>
    </row>
    <row r="60" spans="1:12" ht="15">
      <c r="A60" s="18"/>
      <c r="B60" s="10"/>
      <c r="C60" s="8"/>
      <c r="D60" s="67" t="s">
        <v>21</v>
      </c>
      <c r="E60" s="55" t="s">
        <v>46</v>
      </c>
      <c r="F60" s="53">
        <v>60</v>
      </c>
      <c r="G60" s="45">
        <f>3.07/50*60</f>
        <v>3.6839999999999997</v>
      </c>
      <c r="H60" s="45">
        <f>1.07/50*60</f>
        <v>1.2840000000000003</v>
      </c>
      <c r="I60" s="45">
        <f>20.9/50*60</f>
        <v>25.08</v>
      </c>
      <c r="J60" s="45">
        <f>107.2/50*60</f>
        <v>128.64000000000001</v>
      </c>
      <c r="K60" s="65" t="s">
        <v>47</v>
      </c>
      <c r="L60" s="34">
        <v>5</v>
      </c>
    </row>
    <row r="61" spans="1:12" ht="15">
      <c r="A61" s="18"/>
      <c r="B61" s="10"/>
      <c r="C61" s="8"/>
      <c r="D61" s="67" t="s">
        <v>24</v>
      </c>
      <c r="E61" s="52" t="s">
        <v>63</v>
      </c>
      <c r="F61" s="53">
        <v>200</v>
      </c>
      <c r="G61" s="45">
        <v>0.52</v>
      </c>
      <c r="H61" s="45">
        <v>0.15</v>
      </c>
      <c r="I61" s="45">
        <v>23.76</v>
      </c>
      <c r="J61" s="45">
        <v>118.1</v>
      </c>
      <c r="K61" s="53">
        <v>376</v>
      </c>
      <c r="L61" s="34">
        <v>10</v>
      </c>
    </row>
    <row r="62" spans="1:12" ht="15">
      <c r="A62" s="19"/>
      <c r="B62" s="12"/>
      <c r="C62" s="6"/>
      <c r="D62" s="13" t="s">
        <v>25</v>
      </c>
      <c r="E62" s="7"/>
      <c r="F62" s="14">
        <f>SUM(F58:F61)</f>
        <v>460</v>
      </c>
      <c r="G62" s="14">
        <f>SUM(G58:G61)</f>
        <v>24.908285714285714</v>
      </c>
      <c r="H62" s="14">
        <f>SUM(H58:H61)</f>
        <v>27.033999999999995</v>
      </c>
      <c r="I62" s="14">
        <f>SUM(I58:I61)</f>
        <v>52.739999999999995</v>
      </c>
      <c r="J62" s="14">
        <f>SUM(J58:J61)</f>
        <v>575.12</v>
      </c>
      <c r="K62" s="20"/>
      <c r="L62" s="14">
        <f>SUM(L58:L61)</f>
        <v>79.039999999999992</v>
      </c>
    </row>
    <row r="63" spans="1:12" ht="15.75" thickBot="1">
      <c r="A63" s="23">
        <f>A58</f>
        <v>2</v>
      </c>
      <c r="B63" s="24">
        <f>B58</f>
        <v>4</v>
      </c>
      <c r="C63" s="73" t="s">
        <v>4</v>
      </c>
      <c r="D63" s="74"/>
      <c r="E63" s="25"/>
      <c r="F63" s="26">
        <f>F62</f>
        <v>460</v>
      </c>
      <c r="G63" s="26">
        <f>G62</f>
        <v>24.908285714285714</v>
      </c>
      <c r="H63" s="26">
        <f>H62</f>
        <v>27.033999999999995</v>
      </c>
      <c r="I63" s="26">
        <f>I62</f>
        <v>52.739999999999995</v>
      </c>
      <c r="J63" s="26">
        <f>J62</f>
        <v>575.12</v>
      </c>
      <c r="K63" s="26"/>
      <c r="L63" s="26">
        <f>L62</f>
        <v>79.039999999999992</v>
      </c>
    </row>
    <row r="64" spans="1:12" ht="15">
      <c r="A64" s="15">
        <v>2</v>
      </c>
      <c r="B64" s="16">
        <v>5</v>
      </c>
      <c r="C64" s="17" t="s">
        <v>18</v>
      </c>
      <c r="D64" s="42" t="s">
        <v>19</v>
      </c>
      <c r="E64" s="52" t="s">
        <v>57</v>
      </c>
      <c r="F64" s="49">
        <v>200</v>
      </c>
      <c r="G64" s="49">
        <v>6.38</v>
      </c>
      <c r="H64" s="49">
        <v>5.68</v>
      </c>
      <c r="I64" s="49">
        <v>41.1</v>
      </c>
      <c r="J64" s="69">
        <v>249.36</v>
      </c>
      <c r="K64" s="63">
        <v>679</v>
      </c>
      <c r="L64" s="32">
        <v>43.23</v>
      </c>
    </row>
    <row r="65" spans="1:12" ht="15">
      <c r="A65" s="18"/>
      <c r="B65" s="10"/>
      <c r="C65" s="8"/>
      <c r="D65" s="66" t="s">
        <v>22</v>
      </c>
      <c r="E65" s="55" t="s">
        <v>43</v>
      </c>
      <c r="F65" s="53">
        <v>40</v>
      </c>
      <c r="G65" s="45">
        <v>5.0999999999999996</v>
      </c>
      <c r="H65" s="45">
        <v>4.5999999999999996</v>
      </c>
      <c r="I65" s="45">
        <v>0.3</v>
      </c>
      <c r="J65" s="45">
        <v>63</v>
      </c>
      <c r="K65" s="63">
        <v>424</v>
      </c>
      <c r="L65" s="34">
        <v>10.5</v>
      </c>
    </row>
    <row r="66" spans="1:12" ht="15">
      <c r="A66" s="18"/>
      <c r="B66" s="10"/>
      <c r="C66" s="8"/>
      <c r="D66" s="67" t="s">
        <v>22</v>
      </c>
      <c r="E66" s="55" t="s">
        <v>44</v>
      </c>
      <c r="F66" s="53">
        <v>50</v>
      </c>
      <c r="G66" s="45">
        <f>0.93/35*50</f>
        <v>1.3285714285714285</v>
      </c>
      <c r="H66" s="45">
        <f>0.06/35*50</f>
        <v>8.5714285714285715E-2</v>
      </c>
      <c r="I66" s="45">
        <f>1.95/35*50</f>
        <v>2.7857142857142856</v>
      </c>
      <c r="J66" s="45">
        <f>12/35*50</f>
        <v>17.142857142857142</v>
      </c>
      <c r="K66" s="55" t="s">
        <v>45</v>
      </c>
      <c r="L66" s="34">
        <v>9.5</v>
      </c>
    </row>
    <row r="67" spans="1:12" ht="15">
      <c r="A67" s="18"/>
      <c r="B67" s="10"/>
      <c r="C67" s="8"/>
      <c r="D67" s="67" t="s">
        <v>22</v>
      </c>
      <c r="E67" s="55" t="s">
        <v>65</v>
      </c>
      <c r="F67" s="53">
        <v>40</v>
      </c>
      <c r="G67" s="45">
        <f>3.4/100*40</f>
        <v>1.36</v>
      </c>
      <c r="H67" s="45">
        <f>30.2/100*40</f>
        <v>12.08</v>
      </c>
      <c r="I67" s="45">
        <f>64.7/100*40</f>
        <v>25.880000000000003</v>
      </c>
      <c r="J67" s="45">
        <f>530/100*40</f>
        <v>212</v>
      </c>
      <c r="K67" s="63" t="s">
        <v>47</v>
      </c>
      <c r="L67" s="34">
        <v>6.64</v>
      </c>
    </row>
    <row r="68" spans="1:12" ht="15">
      <c r="A68" s="18"/>
      <c r="B68" s="10"/>
      <c r="C68" s="8"/>
      <c r="D68" s="67" t="s">
        <v>21</v>
      </c>
      <c r="E68" s="52" t="s">
        <v>64</v>
      </c>
      <c r="F68" s="53">
        <v>50</v>
      </c>
      <c r="G68" s="45">
        <v>3.07</v>
      </c>
      <c r="H68" s="45">
        <v>1.07</v>
      </c>
      <c r="I68" s="45">
        <v>20.9</v>
      </c>
      <c r="J68" s="45">
        <v>107.2</v>
      </c>
      <c r="K68" s="65" t="s">
        <v>47</v>
      </c>
      <c r="L68" s="34">
        <v>4.17</v>
      </c>
    </row>
    <row r="69" spans="1:12" ht="15">
      <c r="A69" s="18"/>
      <c r="B69" s="10"/>
      <c r="C69" s="8"/>
      <c r="D69" s="66" t="s">
        <v>21</v>
      </c>
      <c r="E69" s="55" t="s">
        <v>56</v>
      </c>
      <c r="F69" s="62">
        <v>207</v>
      </c>
      <c r="G69" s="45">
        <v>0.26</v>
      </c>
      <c r="H69" s="45">
        <v>0.05</v>
      </c>
      <c r="I69" s="45">
        <v>15.22</v>
      </c>
      <c r="J69" s="45">
        <v>59</v>
      </c>
      <c r="K69" s="68">
        <v>512</v>
      </c>
      <c r="L69" s="34">
        <v>5</v>
      </c>
    </row>
    <row r="70" spans="1:12" ht="15.75" customHeight="1">
      <c r="A70" s="19"/>
      <c r="B70" s="12"/>
      <c r="C70" s="6"/>
      <c r="D70" s="13" t="s">
        <v>25</v>
      </c>
      <c r="E70" s="7"/>
      <c r="F70" s="14">
        <f>SUM(F64:F69)</f>
        <v>587</v>
      </c>
      <c r="G70" s="14">
        <f>SUM(G64:G69)</f>
        <v>17.498571428571431</v>
      </c>
      <c r="H70" s="14">
        <f>SUM(H64:H69)</f>
        <v>23.565714285714286</v>
      </c>
      <c r="I70" s="14">
        <f>SUM(I64:I69)</f>
        <v>106.18571428571428</v>
      </c>
      <c r="J70" s="14">
        <f>SUM(J64:J69)</f>
        <v>707.70285714285728</v>
      </c>
      <c r="K70" s="20"/>
      <c r="L70" s="14">
        <f>SUM(L64:L69)</f>
        <v>79.039999999999992</v>
      </c>
    </row>
    <row r="71" spans="1:12" ht="15.75" thickBot="1">
      <c r="A71" s="23">
        <f>A64</f>
        <v>2</v>
      </c>
      <c r="B71" s="24">
        <f>B64</f>
        <v>5</v>
      </c>
      <c r="C71" s="73" t="s">
        <v>4</v>
      </c>
      <c r="D71" s="74"/>
      <c r="E71" s="25"/>
      <c r="F71" s="26">
        <f>F70</f>
        <v>587</v>
      </c>
      <c r="G71" s="26">
        <f>G70</f>
        <v>17.498571428571431</v>
      </c>
      <c r="H71" s="26">
        <f>H70</f>
        <v>23.565714285714286</v>
      </c>
      <c r="I71" s="26">
        <f>I70</f>
        <v>106.18571428571428</v>
      </c>
      <c r="J71" s="26">
        <f>J70</f>
        <v>707.70285714285728</v>
      </c>
      <c r="K71" s="26"/>
      <c r="L71" s="26">
        <f>L70</f>
        <v>79.039999999999992</v>
      </c>
    </row>
    <row r="72" spans="1:12">
      <c r="A72" s="21"/>
      <c r="B72" s="22"/>
      <c r="C72" s="75" t="s">
        <v>5</v>
      </c>
      <c r="D72" s="75"/>
      <c r="E72" s="75"/>
      <c r="F72" s="28">
        <f>(F10+F16+F23+F30+F36+F45+F51+F57+F63+F71)/(IF(F10=0,0,1)+IF(F16=0,0,1)+IF(F23=0,0,1)+IF(F30=0,0,1)+IF(F36=0,0,1)+IF(F45=0,0,1)+IF(F51=0,0,1)+IF(F57=0,0,1)+IF(F63=0,0,1)+IF(F71=0,0,1))</f>
        <v>506.9</v>
      </c>
      <c r="G72" s="28">
        <f>(G10+G16+G23+G30+G36+G45+G51+G57+G63+G71)/(IF(G10=0,0,1)+IF(G16=0,0,1)+IF(G23=0,0,1)+IF(G30=0,0,1)+IF(G36=0,0,1)+IF(G45=0,0,1)+IF(G51=0,0,1)+IF(G57=0,0,1)+IF(G63=0,0,1)+IF(G71=0,0,1))</f>
        <v>23.862071428571429</v>
      </c>
      <c r="H72" s="28">
        <f>(H10+H16+H23+H30+H36+H45+H51+H57+H63+H71)/(IF(H10=0,0,1)+IF(H16=0,0,1)+IF(H23=0,0,1)+IF(H30=0,0,1)+IF(H36=0,0,1)+IF(H45=0,0,1)+IF(H51=0,0,1)+IF(H57=0,0,1)+IF(H63=0,0,1)+IF(H71=0,0,1))</f>
        <v>22.219342857142856</v>
      </c>
      <c r="I72" s="28">
        <f>(I10+I16+I23+I30+I36+I45+I51+I57+I63+I71)/(IF(I10=0,0,1)+IF(I16=0,0,1)+IF(I23=0,0,1)+IF(I30=0,0,1)+IF(I36=0,0,1)+IF(I45=0,0,1)+IF(I51=0,0,1)+IF(I57=0,0,1)+IF(I63=0,0,1)+IF(I71=0,0,1))</f>
        <v>107.68494285714287</v>
      </c>
      <c r="J72" s="28">
        <f>(J10+J16+J23+J30+J36+J45+J51+J57+J63+J71)/(IF(J10=0,0,1)+IF(J16=0,0,1)+IF(J23=0,0,1)+IF(J30=0,0,1)+IF(J36=0,0,1)+IF(J45=0,0,1)+IF(J51=0,0,1)+IF(J57=0,0,1)+IF(J63=0,0,1)+IF(J71=0,0,1))</f>
        <v>676.70777142857139</v>
      </c>
      <c r="K72" s="28"/>
      <c r="L72" s="28">
        <f>(L10+L16+L23+L30+L36+L45+L51+L57+L63+L71)/(IF(L10=0,0,1)+IF(L16=0,0,1)+IF(L23=0,0,1)+IF(L30=0,0,1)+IF(L36=0,0,1)+IF(L45=0,0,1)+IF(L51=0,0,1)+IF(L57=0,0,1)+IF(L63=0,0,1)+IF(L71=0,0,1))</f>
        <v>79.039999999999978</v>
      </c>
    </row>
  </sheetData>
  <mergeCells count="14">
    <mergeCell ref="C1:E1"/>
    <mergeCell ref="H1:K1"/>
    <mergeCell ref="H2:K2"/>
    <mergeCell ref="C16:D16"/>
    <mergeCell ref="C23:D23"/>
    <mergeCell ref="C30:D30"/>
    <mergeCell ref="C36:D36"/>
    <mergeCell ref="C10:D10"/>
    <mergeCell ref="C72:E72"/>
    <mergeCell ref="C71:D71"/>
    <mergeCell ref="C45:D45"/>
    <mergeCell ref="C51:D51"/>
    <mergeCell ref="C57:D57"/>
    <mergeCell ref="C63:D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dcterms:created xsi:type="dcterms:W3CDTF">2022-05-16T14:23:56Z</dcterms:created>
  <dcterms:modified xsi:type="dcterms:W3CDTF">2023-10-19T10:52:29Z</dcterms:modified>
</cp:coreProperties>
</file>